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3. Март\"/>
    </mc:Choice>
  </mc:AlternateContent>
  <bookViews>
    <workbookView xWindow="0" yWindow="0" windowWidth="20490" windowHeight="765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Гараж!$H$1:$H$6</definedName>
    <definedName name="_xlnm.Print_Area" localSheetId="0">'Отопление и ГВС'!$A$1:$F$10</definedName>
  </definedNames>
  <calcPr calcId="162913"/>
</workbook>
</file>

<file path=xl/calcChain.xml><?xml version="1.0" encoding="utf-8"?>
<calcChain xmlns="http://schemas.openxmlformats.org/spreadsheetml/2006/main">
  <c r="H4" i="21" l="1"/>
  <c r="I4" i="22" l="1"/>
  <c r="J4" i="22" s="1"/>
  <c r="E6" i="6" l="1"/>
  <c r="F6" i="6" s="1"/>
  <c r="H7" i="21" l="1"/>
  <c r="E6" i="21" l="1"/>
  <c r="E4" i="21" s="1"/>
  <c r="E7" i="21" l="1"/>
  <c r="G13" i="21" l="1"/>
  <c r="I4" i="21" s="1"/>
  <c r="H8" i="21" l="1"/>
  <c r="I7" i="21"/>
  <c r="I9" i="21" l="1"/>
  <c r="F11" i="6" l="1"/>
  <c r="G9" i="26" l="1"/>
  <c r="F7" i="6" l="1"/>
  <c r="F9" i="26" l="1"/>
  <c r="F12" i="6" l="1"/>
  <c r="E9" i="26"/>
  <c r="F13" i="6" l="1"/>
  <c r="F14" i="6" s="1"/>
  <c r="F20" i="6"/>
  <c r="F15" i="6" l="1"/>
</calcChain>
</file>

<file path=xl/sharedStrings.xml><?xml version="1.0" encoding="utf-8"?>
<sst xmlns="http://schemas.openxmlformats.org/spreadsheetml/2006/main" count="85" uniqueCount="78">
  <si>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</si>
  <si>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</si>
  <si>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</si>
  <si>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</si>
  <si>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</si>
  <si>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</si>
  <si>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</si>
  <si>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</si>
  <si>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</si>
  <si>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</si>
  <si>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</si>
  <si>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</si>
  <si>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</si>
  <si>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</si>
  <si>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</si>
  <si>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</si>
  <si>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</si>
  <si>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</si>
  <si>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</si>
  <si>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</si>
  <si>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</si>
  <si>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</si>
  <si>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</si>
  <si>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</si>
  <si>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</si>
  <si>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</si>
  <si>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</si>
  <si>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</si>
  <si>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</si>
  <si>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</si>
  <si>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</si>
  <si>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</si>
  <si>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</si>
  <si>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</si>
  <si>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</si>
  <si>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</si>
  <si>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</si>
  <si>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</si>
  <si>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</si>
  <si>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</si>
  <si>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</si>
  <si>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</si>
  <si>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</si>
  <si>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</si>
  <si>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</si>
  <si>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</si>
  <si>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</si>
  <si>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</si>
  <si>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</si>
  <si>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</si>
  <si>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</si>
  <si>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</si>
  <si>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</si>
  <si>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</si>
  <si>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</si>
  <si>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</si>
  <si>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</si>
  <si>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</si>
  <si>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</si>
  <si>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</si>
  <si>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</si>
  <si>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</si>
  <si>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</si>
  <si>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</si>
  <si>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</si>
  <si>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</si>
  <si>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</si>
  <si>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</si>
  <si>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</si>
  <si>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</si>
  <si>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</si>
  <si>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</si>
  <si>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Площадь</t>
  </si>
  <si>
    <t>м/м</t>
  </si>
  <si>
    <t>показаний общего прибора учета тепловой энергии за Март 2022г.</t>
  </si>
  <si>
    <t>Расчет платы за коммунальные услуги по гаражу за Март 2022 года</t>
  </si>
  <si>
    <t>СПРАВОЧНАЯ ИНФОРМАЦИЯ потребление коммунальных услуг в доме ул.Ак. Грушина, д.8  Март  2022 г.</t>
  </si>
  <si>
    <t>Отчет по вывозу ТКО за Март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</si>
</sst>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8" formatCode="_-* #,##0.000\ _₽_-;\-* #,##0.000\ _₽_-;_-* &quot;-&quot;??\ _₽_-;_-@_-"/>
    <numFmt numFmtId="179" formatCode="_-* #,##0.0000_р_._-;\-* #,##0.0000_р_._-;_-* &quot;-&quot;??_р_._-;_-@_-"/>
  </numFmts>
  <fonts count="3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9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8" fontId="19" fillId="0" borderId="1" xfId="0" applyNumberFormat="1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174" fontId="15" fillId="0" borderId="0" xfId="1" applyNumberFormat="1" applyFont="1"/>
    <xf numFmtId="43" fontId="15" fillId="0" borderId="0" xfId="1" applyNumberFormat="1" applyFont="1"/>
    <xf numFmtId="175" fontId="15" fillId="0" borderId="0" xfId="1" applyNumberFormat="1" applyFont="1"/>
    <xf numFmtId="173" fontId="10" fillId="0" borderId="0" xfId="1" applyNumberFormat="1" applyFont="1" applyBorder="1" applyProtection="1"/>
    <xf numFmtId="179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7" fontId="13" fillId="2" borderId="7" xfId="1" applyNumberFormat="1" applyFont="1" applyFill="1" applyBorder="1" applyAlignment="1" applyProtection="1">
      <alignment horizontal="center" vertical="center"/>
    </xf>
    <xf numFmtId="178" fontId="25" fillId="0" borderId="0" xfId="1" applyNumberFormat="1" applyFont="1"/>
    <xf numFmtId="178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28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43" fontId="15" fillId="0" borderId="0" xfId="1" applyNumberFormat="1" applyFont="1" applyFill="1" applyBorder="1"/>
    <xf numFmtId="43" fontId="33" fillId="0" borderId="0" xfId="1" applyNumberFormat="1" applyFont="1" applyBorder="1" applyAlignment="1">
      <alignment horizontal="center" vertical="center"/>
    </xf>
    <xf numFmtId="0" fontId="16" fillId="0" borderId="0" xfId="0" applyFont="1"/>
    <xf numFmtId="176" fontId="19" fillId="0" borderId="1" xfId="0" applyNumberFormat="1" applyFont="1" applyBorder="1" applyAlignment="1">
      <alignment horizontal="center" wrapText="1"/>
    </xf>
    <xf numFmtId="0" fontId="16" fillId="0" borderId="0" xfId="0" applyFont="1" applyBorder="1"/>
    <xf numFmtId="0" fontId="34" fillId="0" borderId="0" xfId="0" applyFont="1" applyBorder="1"/>
    <xf numFmtId="0" fontId="3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19" fillId="0" borderId="1" xfId="0" applyFont="1" applyBorder="1" applyAlignment="1">
      <alignment horizontal="center" vertical="center" wrapText="1"/>
    </xf>
    <xf numFmtId="167" fontId="13" fillId="2" borderId="0" xfId="1" applyNumberFormat="1" applyFont="1" applyFill="1" applyBorder="1" applyAlignment="1" applyProtection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1" xfId="0" applyFont="1" applyFill="1" applyBorder="1" applyAlignment="1">
      <alignment horizontal="left" wrapText="1"/>
    </xf>
    <xf numFmtId="165" fontId="35" fillId="0" borderId="1" xfId="1" applyNumberFormat="1" applyFont="1" applyBorder="1"/>
    <xf numFmtId="0" fontId="32" fillId="0" borderId="1" xfId="0" applyFont="1" applyBorder="1" applyAlignment="1">
      <alignment horizontal="right"/>
    </xf>
    <xf numFmtId="43" fontId="32" fillId="0" borderId="1" xfId="0" applyNumberFormat="1" applyFont="1" applyBorder="1"/>
    <xf numFmtId="43" fontId="32" fillId="4" borderId="1" xfId="0" applyNumberFormat="1" applyFont="1" applyFill="1" applyBorder="1"/>
    <xf numFmtId="0" fontId="32" fillId="0" borderId="1" xfId="0" applyFont="1" applyBorder="1" applyAlignment="1">
      <alignment horizontal="left"/>
    </xf>
    <xf numFmtId="0" fontId="32" fillId="4" borderId="1" xfId="0" applyFont="1" applyFill="1" applyBorder="1"/>
    <xf numFmtId="43" fontId="32" fillId="0" borderId="1" xfId="1" applyFont="1" applyBorder="1"/>
    <xf numFmtId="0" fontId="32" fillId="0" borderId="1" xfId="0" applyFont="1" applyFill="1" applyBorder="1" applyAlignment="1">
      <alignment horizontal="right"/>
    </xf>
    <xf numFmtId="0" fontId="32" fillId="0" borderId="1" xfId="0" applyFont="1" applyFill="1" applyBorder="1"/>
    <xf numFmtId="0" fontId="32" fillId="0" borderId="2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0" borderId="5" xfId="0" applyFont="1" applyBorder="1" applyAlignment="1">
      <alignment horizontal="left"/>
    </xf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9"/>
  <sheetViews>
    <sheetView zoomScale="91" zoomScaleNormal="91" zoomScaleSheetLayoutView="100" workbookViewId="0">
      <selection activeCell="F6" sqref="F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</cols>
  <sheetData>
    <row r="1" spans="1:9" ht="18.75">
      <c r="F1" s="6"/>
    </row>
    <row r="2" spans="1:9" ht="18.75">
      <c r="A2" s="60" t="s">
        <v>2</v>
      </c>
      <c r="B2" s="60"/>
      <c r="C2" s="60"/>
      <c r="D2" s="60"/>
      <c r="E2" s="60"/>
      <c r="F2" s="60"/>
    </row>
    <row r="3" spans="1:9" ht="18.75">
      <c r="A3" s="60" t="s">
        <v>74</v>
      </c>
      <c r="B3" s="60"/>
      <c r="C3" s="60"/>
      <c r="D3" s="60"/>
      <c r="E3" s="60"/>
      <c r="F3" s="60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38</v>
      </c>
    </row>
    <row r="6" spans="1:9" ht="48" customHeight="1">
      <c r="A6" s="9">
        <v>32159</v>
      </c>
      <c r="B6" s="5" t="s">
        <v>5</v>
      </c>
      <c r="C6" s="12">
        <v>12968.36</v>
      </c>
      <c r="D6" s="11">
        <v>13222.56</v>
      </c>
      <c r="E6" s="11">
        <f>D6-C6</f>
        <v>254.19999999999891</v>
      </c>
      <c r="F6" s="22">
        <f>E6+G6+H6+I6</f>
        <v>254.19999999999891</v>
      </c>
      <c r="G6" s="39"/>
      <c r="H6" s="73"/>
      <c r="I6" s="47"/>
    </row>
    <row r="7" spans="1:9" ht="15.75">
      <c r="A7" s="61" t="s">
        <v>39</v>
      </c>
      <c r="B7" s="61"/>
      <c r="C7" s="61"/>
      <c r="D7" s="61"/>
      <c r="E7" s="61"/>
      <c r="F7" s="2">
        <f>9105.7+1367.3+1904.9</f>
        <v>12377.9</v>
      </c>
    </row>
    <row r="8" spans="1:9" ht="10.5" customHeight="1">
      <c r="A8" s="55"/>
      <c r="B8" s="55"/>
      <c r="C8" s="55"/>
      <c r="D8" s="55"/>
      <c r="E8" s="55"/>
      <c r="F8" s="55"/>
    </row>
    <row r="9" spans="1:9" ht="42" customHeight="1">
      <c r="A9" s="58" t="s">
        <v>35</v>
      </c>
      <c r="B9" s="59"/>
      <c r="C9" s="59"/>
      <c r="D9" s="59"/>
      <c r="E9" s="59"/>
      <c r="F9" s="29">
        <v>564.5</v>
      </c>
    </row>
    <row r="10" spans="1:9" ht="18.75">
      <c r="A10" s="56" t="s">
        <v>36</v>
      </c>
      <c r="B10" s="56"/>
      <c r="C10" s="56"/>
      <c r="D10" s="56"/>
      <c r="E10" s="56"/>
      <c r="F10" s="26">
        <v>5.0999999999999997E-2</v>
      </c>
    </row>
    <row r="11" spans="1:9" ht="37.15" customHeight="1">
      <c r="A11" s="57" t="s">
        <v>29</v>
      </c>
      <c r="B11" s="57"/>
      <c r="C11" s="57"/>
      <c r="D11" s="57"/>
      <c r="E11" s="57"/>
      <c r="F11" s="40">
        <f>F9*F10</f>
        <v>28.789499999999997</v>
      </c>
      <c r="G11" s="24"/>
    </row>
    <row r="12" spans="1:9" ht="19.149999999999999" customHeight="1">
      <c r="A12" s="56" t="s">
        <v>30</v>
      </c>
      <c r="B12" s="56"/>
      <c r="C12" s="56"/>
      <c r="D12" s="56"/>
      <c r="E12" s="56"/>
      <c r="F12" s="41">
        <f>F6-F11</f>
        <v>225.4104999999989</v>
      </c>
    </row>
    <row r="13" spans="1:9" ht="41.45" customHeight="1">
      <c r="A13" s="57" t="s">
        <v>37</v>
      </c>
      <c r="B13" s="57"/>
      <c r="C13" s="57"/>
      <c r="D13" s="57"/>
      <c r="E13" s="57"/>
      <c r="F13" s="30">
        <f>(F6)/(F11+F12)*F10</f>
        <v>5.0999999999999997E-2</v>
      </c>
    </row>
    <row r="14" spans="1:9" ht="40.15" customHeight="1">
      <c r="A14" s="57" t="s">
        <v>40</v>
      </c>
      <c r="B14" s="57"/>
      <c r="C14" s="57"/>
      <c r="D14" s="57"/>
      <c r="E14" s="57"/>
      <c r="F14" s="25">
        <f>F19*F13+F17</f>
        <v>155.41588999999999</v>
      </c>
      <c r="G14" s="10"/>
    </row>
    <row r="15" spans="1:9" ht="33" customHeight="1">
      <c r="A15" s="57" t="s">
        <v>63</v>
      </c>
      <c r="B15" s="57"/>
      <c r="C15" s="57"/>
      <c r="D15" s="57"/>
      <c r="E15" s="57"/>
      <c r="F15" s="25">
        <f>F13*F19*3.23</f>
        <v>407.93572469999998</v>
      </c>
      <c r="G15" s="10"/>
    </row>
    <row r="16" spans="1:9" ht="34.9" customHeight="1">
      <c r="A16" s="56" t="s">
        <v>31</v>
      </c>
      <c r="B16" s="56"/>
      <c r="C16" s="56"/>
      <c r="D16" s="56"/>
      <c r="E16" s="56"/>
      <c r="F16" s="28">
        <v>1819</v>
      </c>
    </row>
    <row r="17" spans="1:6" ht="18.75">
      <c r="A17" s="56" t="s">
        <v>32</v>
      </c>
      <c r="B17" s="56"/>
      <c r="C17" s="56"/>
      <c r="D17" s="56"/>
      <c r="E17" s="56"/>
      <c r="F17" s="27">
        <v>29.12</v>
      </c>
    </row>
    <row r="18" spans="1:6" ht="18.75">
      <c r="A18" s="56" t="s">
        <v>33</v>
      </c>
      <c r="B18" s="56"/>
      <c r="C18" s="56"/>
      <c r="D18" s="56"/>
      <c r="E18" s="56"/>
      <c r="F18" s="27">
        <v>4.29</v>
      </c>
    </row>
    <row r="19" spans="1:6" ht="18.75">
      <c r="A19" s="56" t="s">
        <v>34</v>
      </c>
      <c r="B19" s="56"/>
      <c r="C19" s="56"/>
      <c r="D19" s="56"/>
      <c r="E19" s="56"/>
      <c r="F19" s="27">
        <v>2476.39</v>
      </c>
    </row>
    <row r="20" spans="1:6" ht="54.6" customHeight="1">
      <c r="A20" s="58" t="s">
        <v>48</v>
      </c>
      <c r="B20" s="59"/>
      <c r="C20" s="59"/>
      <c r="D20" s="59"/>
      <c r="E20" s="59"/>
      <c r="F20" s="49">
        <f>F12/F7*F19+F16/F7*F18</f>
        <v>45.727289612535024</v>
      </c>
    </row>
    <row r="21" spans="1:6" ht="21" customHeight="1">
      <c r="A21" s="55"/>
      <c r="B21" s="55"/>
      <c r="C21" s="55"/>
      <c r="D21" s="55"/>
      <c r="E21" s="55"/>
      <c r="F21" s="46"/>
    </row>
    <row r="22" spans="1:6" ht="18.75">
      <c r="A22" s="55"/>
      <c r="B22" s="55"/>
      <c r="C22" s="55"/>
      <c r="D22" s="55"/>
      <c r="E22" s="55"/>
      <c r="F22" s="48"/>
    </row>
    <row r="25" spans="1:6">
      <c r="B25" s="52"/>
      <c r="C25" s="52"/>
    </row>
    <row r="26" spans="1:6">
      <c r="B26" s="52"/>
      <c r="C26" s="52"/>
    </row>
    <row r="27" spans="1:6">
      <c r="B27" s="52"/>
      <c r="C27" s="52"/>
    </row>
    <row r="28" spans="1:6">
      <c r="B28" s="53"/>
      <c r="C28" s="53"/>
    </row>
    <row r="29" spans="1:6">
      <c r="B29" s="7"/>
      <c r="C29" s="7"/>
    </row>
  </sheetData>
  <mergeCells count="18">
    <mergeCell ref="A2:F2"/>
    <mergeCell ref="A8:F8"/>
    <mergeCell ref="A9:E9"/>
    <mergeCell ref="A3:F3"/>
    <mergeCell ref="A7:E7"/>
    <mergeCell ref="A21:E21"/>
    <mergeCell ref="A22:E22"/>
    <mergeCell ref="A12:E12"/>
    <mergeCell ref="A13:E13"/>
    <mergeCell ref="A10:E10"/>
    <mergeCell ref="A11:E11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activeCell="I9" sqref="I9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4" t="s">
        <v>77</v>
      </c>
      <c r="B1" s="64"/>
      <c r="C1" s="64"/>
      <c r="D1" s="64"/>
      <c r="E1" s="64"/>
      <c r="F1" s="64"/>
      <c r="G1" s="64"/>
      <c r="H1" s="64"/>
    </row>
    <row r="2" spans="1:9" ht="25.5" customHeight="1"/>
    <row r="3" spans="1:9" ht="14.45" customHeight="1">
      <c r="A3" s="65" t="s">
        <v>47</v>
      </c>
      <c r="B3" s="65"/>
      <c r="C3" s="65"/>
      <c r="D3" s="65"/>
      <c r="E3" s="31" t="s">
        <v>41</v>
      </c>
      <c r="F3" s="31" t="s">
        <v>42</v>
      </c>
      <c r="G3" s="31" t="s">
        <v>43</v>
      </c>
      <c r="H3" s="31" t="s">
        <v>0</v>
      </c>
      <c r="I3" s="32" t="s">
        <v>44</v>
      </c>
    </row>
    <row r="4" spans="1:9" ht="15.75">
      <c r="A4" s="66" t="s">
        <v>50</v>
      </c>
      <c r="B4" s="66"/>
      <c r="C4" s="66"/>
      <c r="D4" s="66"/>
      <c r="E4" s="33">
        <f>E5-E6</f>
        <v>11145.5</v>
      </c>
      <c r="F4" s="34">
        <v>891.53</v>
      </c>
      <c r="G4" s="34">
        <v>66.92</v>
      </c>
      <c r="H4" s="35">
        <f>G4*F4</f>
        <v>59661.187599999997</v>
      </c>
      <c r="I4" s="36">
        <f>(H4-G13*F4-G15*F4)/E4</f>
        <v>5.0644151352563815</v>
      </c>
    </row>
    <row r="5" spans="1:9" ht="15.75">
      <c r="A5" s="67" t="s">
        <v>49</v>
      </c>
      <c r="B5" s="68"/>
      <c r="C5" s="68"/>
      <c r="D5" s="69"/>
      <c r="E5" s="42">
        <v>12377.9</v>
      </c>
      <c r="F5" s="34"/>
      <c r="G5" s="34"/>
      <c r="H5" s="35"/>
      <c r="I5" s="36"/>
    </row>
    <row r="6" spans="1:9" ht="15.75">
      <c r="A6" s="67" t="s">
        <v>53</v>
      </c>
      <c r="B6" s="68"/>
      <c r="C6" s="68"/>
      <c r="D6" s="69"/>
      <c r="E6" s="42">
        <f>72.4+705.9+95.4+49+63.5+45.1+21.7+179.4</f>
        <v>1232.4000000000001</v>
      </c>
      <c r="F6" s="34"/>
      <c r="G6" s="34"/>
      <c r="H6" s="35"/>
      <c r="I6" s="36"/>
    </row>
    <row r="7" spans="1:9" ht="15.75">
      <c r="A7" s="67" t="s">
        <v>45</v>
      </c>
      <c r="B7" s="68"/>
      <c r="C7" s="68"/>
      <c r="D7" s="69"/>
      <c r="E7" s="33">
        <f>E4</f>
        <v>11145.5</v>
      </c>
      <c r="F7" s="34">
        <v>891.53</v>
      </c>
      <c r="G7" s="34">
        <v>9.125</v>
      </c>
      <c r="H7" s="35">
        <f>G7*F7</f>
        <v>8135.2112499999994</v>
      </c>
      <c r="I7" s="36">
        <f>H7/E7</f>
        <v>0.72990994123188724</v>
      </c>
    </row>
    <row r="8" spans="1:9" ht="15.75">
      <c r="A8" s="67" t="s">
        <v>64</v>
      </c>
      <c r="B8" s="68"/>
      <c r="C8" s="68"/>
      <c r="D8" s="69"/>
      <c r="E8" s="45"/>
      <c r="F8" s="34"/>
      <c r="G8" s="34"/>
      <c r="H8" s="35">
        <f>H4+H7-(G13+G15)*F7</f>
        <v>64580.650139999998</v>
      </c>
      <c r="I8" s="36"/>
    </row>
    <row r="9" spans="1:9" ht="43.15" customHeight="1">
      <c r="A9" s="63" t="s">
        <v>46</v>
      </c>
      <c r="B9" s="63"/>
      <c r="C9" s="63"/>
      <c r="D9" s="63"/>
      <c r="E9" s="37"/>
      <c r="F9" s="33"/>
      <c r="G9" s="33"/>
      <c r="H9" s="38"/>
      <c r="I9" s="43">
        <f>I4+I7</f>
        <v>5.7943250764882688</v>
      </c>
    </row>
    <row r="12" spans="1:9">
      <c r="A12" t="s">
        <v>54</v>
      </c>
    </row>
    <row r="13" spans="1:9">
      <c r="A13">
        <v>1</v>
      </c>
      <c r="B13" s="62" t="s">
        <v>56</v>
      </c>
      <c r="C13" s="62"/>
      <c r="D13" s="62"/>
      <c r="E13" t="s">
        <v>58</v>
      </c>
      <c r="F13" s="44" t="s">
        <v>57</v>
      </c>
      <c r="G13">
        <f>0.715+1.995</f>
        <v>2.71</v>
      </c>
    </row>
    <row r="14" spans="1:9">
      <c r="A14">
        <v>2</v>
      </c>
      <c r="B14" s="62" t="s">
        <v>55</v>
      </c>
      <c r="C14" s="62"/>
      <c r="D14" s="62"/>
      <c r="E14" t="s">
        <v>59</v>
      </c>
      <c r="F14" t="s">
        <v>52</v>
      </c>
      <c r="G14" t="s">
        <v>51</v>
      </c>
    </row>
    <row r="15" spans="1:9">
      <c r="A15">
        <v>3</v>
      </c>
      <c r="B15" s="62" t="s">
        <v>60</v>
      </c>
      <c r="C15" s="62"/>
      <c r="E15" t="s">
        <v>61</v>
      </c>
      <c r="F15" t="s">
        <v>62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80" zoomScaleNormal="80" workbookViewId="0">
      <selection activeCell="J4" sqref="J4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3.85546875" customWidth="1"/>
    <col min="9" max="9" width="14.5703125" customWidth="1"/>
    <col min="10" max="10" width="15.28515625" customWidth="1"/>
    <col min="21" max="21" width="10.28515625" customWidth="1"/>
  </cols>
  <sheetData>
    <row r="1" spans="1:12" ht="18.75">
      <c r="A1" s="70" t="s">
        <v>75</v>
      </c>
      <c r="B1" s="71"/>
      <c r="C1" s="71"/>
      <c r="D1" s="71"/>
      <c r="E1" s="71"/>
      <c r="F1" s="71"/>
      <c r="G1" s="71"/>
      <c r="H1" s="71"/>
      <c r="I1" t="s">
        <v>72</v>
      </c>
      <c r="J1" s="50">
        <v>1367.3</v>
      </c>
      <c r="K1" t="s">
        <v>73</v>
      </c>
      <c r="L1" s="50">
        <v>86</v>
      </c>
    </row>
    <row r="3" spans="1:12" ht="18.75">
      <c r="A3" s="74" t="s">
        <v>66</v>
      </c>
      <c r="B3" s="74"/>
      <c r="C3" s="74"/>
      <c r="D3" s="74"/>
      <c r="E3" s="74"/>
      <c r="F3" s="74"/>
      <c r="G3" s="75" t="s">
        <v>67</v>
      </c>
      <c r="H3" s="75" t="s">
        <v>68</v>
      </c>
      <c r="I3" s="75" t="s">
        <v>70</v>
      </c>
      <c r="J3" s="75" t="s">
        <v>71</v>
      </c>
      <c r="K3" s="54"/>
      <c r="L3" s="54"/>
    </row>
    <row r="4" spans="1:12" ht="18.75" customHeight="1">
      <c r="A4" s="76" t="s">
        <v>69</v>
      </c>
      <c r="B4" s="76"/>
      <c r="C4" s="76"/>
      <c r="D4" s="76"/>
      <c r="E4" s="76"/>
      <c r="F4" s="76"/>
      <c r="G4" s="77">
        <v>3450</v>
      </c>
      <c r="H4" s="78">
        <v>4.29</v>
      </c>
      <c r="I4" s="79">
        <f>G4*H4</f>
        <v>14800.5</v>
      </c>
      <c r="J4" s="80">
        <f>I4/86</f>
        <v>172.09883720930233</v>
      </c>
      <c r="K4" s="54"/>
      <c r="L4" s="54"/>
    </row>
    <row r="5" spans="1:12" ht="18.75">
      <c r="A5" s="81" t="s">
        <v>65</v>
      </c>
      <c r="B5" s="81"/>
      <c r="C5" s="81"/>
      <c r="D5" s="81"/>
      <c r="E5" s="81"/>
      <c r="F5" s="81"/>
      <c r="G5" s="77"/>
      <c r="H5" s="78">
        <v>29.12</v>
      </c>
      <c r="I5" s="75"/>
      <c r="J5" s="82"/>
      <c r="K5" s="54"/>
      <c r="L5" s="54"/>
    </row>
    <row r="6" spans="1:12" ht="18.75">
      <c r="A6" s="86" t="s">
        <v>25</v>
      </c>
      <c r="B6" s="87"/>
      <c r="C6" s="87"/>
      <c r="D6" s="87"/>
      <c r="E6" s="87"/>
      <c r="F6" s="88"/>
      <c r="G6" s="83"/>
      <c r="H6" s="84">
        <v>34.729999999999997</v>
      </c>
      <c r="I6" s="85"/>
      <c r="J6" s="82"/>
      <c r="K6" s="54"/>
      <c r="L6" s="54"/>
    </row>
  </sheetData>
  <autoFilter ref="H1:H6"/>
  <mergeCells count="5">
    <mergeCell ref="A1:H1"/>
    <mergeCell ref="A3:F3"/>
    <mergeCell ref="A5:F5"/>
    <mergeCell ref="A4:F4"/>
    <mergeCell ref="A6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76</v>
      </c>
    </row>
    <row r="2" spans="1:7">
      <c r="A2" s="72" t="s">
        <v>8</v>
      </c>
      <c r="B2" s="72" t="s">
        <v>9</v>
      </c>
      <c r="C2" s="72" t="s">
        <v>10</v>
      </c>
      <c r="D2" s="72" t="s">
        <v>11</v>
      </c>
      <c r="E2" s="72" t="s">
        <v>12</v>
      </c>
      <c r="F2" s="72"/>
      <c r="G2" s="72"/>
    </row>
    <row r="3" spans="1:7">
      <c r="A3" s="72"/>
      <c r="B3" s="72"/>
      <c r="C3" s="72"/>
      <c r="D3" s="72"/>
      <c r="E3" s="72" t="s">
        <v>13</v>
      </c>
      <c r="F3" s="72"/>
      <c r="G3" s="72" t="s">
        <v>14</v>
      </c>
    </row>
    <row r="4" spans="1:7">
      <c r="A4" s="72"/>
      <c r="B4" s="72"/>
      <c r="C4" s="72"/>
      <c r="D4" s="72"/>
      <c r="E4" s="15" t="s">
        <v>15</v>
      </c>
      <c r="F4" s="15" t="s">
        <v>16</v>
      </c>
      <c r="G4" s="72"/>
    </row>
    <row r="5" spans="1:7">
      <c r="A5" s="16" t="s">
        <v>17</v>
      </c>
      <c r="B5" s="17" t="s">
        <v>18</v>
      </c>
      <c r="C5" s="18" t="s">
        <v>19</v>
      </c>
      <c r="D5" s="18">
        <v>13222.56</v>
      </c>
      <c r="E5" s="19">
        <v>225.4</v>
      </c>
      <c r="F5" s="17"/>
      <c r="G5" s="20"/>
    </row>
    <row r="6" spans="1:7" ht="33.75">
      <c r="A6" s="16" t="s">
        <v>17</v>
      </c>
      <c r="B6" s="17" t="s">
        <v>20</v>
      </c>
      <c r="C6" s="18" t="s">
        <v>19</v>
      </c>
      <c r="D6" s="17"/>
      <c r="E6" s="20">
        <v>27.5</v>
      </c>
      <c r="F6" s="20">
        <v>0.2</v>
      </c>
      <c r="G6" s="20">
        <v>1.1000000000000001</v>
      </c>
    </row>
    <row r="7" spans="1:7" ht="22.5">
      <c r="A7" s="16" t="s">
        <v>21</v>
      </c>
      <c r="B7" s="17" t="s">
        <v>22</v>
      </c>
      <c r="C7" s="18" t="s">
        <v>23</v>
      </c>
      <c r="D7" s="17"/>
      <c r="E7" s="19">
        <v>539</v>
      </c>
      <c r="F7" s="19">
        <v>3.2</v>
      </c>
      <c r="G7" s="19">
        <v>22.3</v>
      </c>
    </row>
    <row r="8" spans="1:7">
      <c r="A8" s="16" t="s">
        <v>21</v>
      </c>
      <c r="B8" s="17" t="s">
        <v>24</v>
      </c>
      <c r="C8" s="18" t="s">
        <v>23</v>
      </c>
      <c r="D8" s="23">
        <v>37077</v>
      </c>
      <c r="E8" s="19">
        <v>850</v>
      </c>
      <c r="F8" s="19">
        <v>4.3</v>
      </c>
      <c r="G8" s="19">
        <v>22.3</v>
      </c>
    </row>
    <row r="9" spans="1:7">
      <c r="A9" s="16" t="s">
        <v>21</v>
      </c>
      <c r="B9" s="17" t="s">
        <v>25</v>
      </c>
      <c r="C9" s="18" t="s">
        <v>23</v>
      </c>
      <c r="D9" s="17"/>
      <c r="E9" s="19">
        <f>E7+E8</f>
        <v>1389</v>
      </c>
      <c r="F9" s="19">
        <f>F7+F8</f>
        <v>7.5</v>
      </c>
      <c r="G9" s="51">
        <f>G8+G7</f>
        <v>44.6</v>
      </c>
    </row>
    <row r="10" spans="1:7">
      <c r="A10" s="16" t="s">
        <v>26</v>
      </c>
      <c r="B10" s="17" t="s">
        <v>27</v>
      </c>
      <c r="C10" s="18" t="s">
        <v>28</v>
      </c>
      <c r="D10" s="17"/>
      <c r="E10" s="21">
        <v>28929</v>
      </c>
      <c r="F10" s="15"/>
      <c r="G10" s="15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2022-02-09T08:41:57Z</cp:lastPrinted>
  <dcterms:created xsi:type="dcterms:W3CDTF">2015-09-15T11:53:49Z</dcterms:created>
  <dcterms:modified xsi:type="dcterms:W3CDTF">2022-04-15T08:11:32Z</dcterms:modified>
</cp:coreProperties>
</file>